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<sst xmlns="http://schemas.openxmlformats.org/spreadsheetml/2006/main" count="27" uniqueCount="27">
  <si>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Energiebilanz</t>
  </si>
  <si>
    <t>Strahlenkonstante</t>
  </si>
  <si>
    <t>Name des Himmelskörpers</t>
  </si>
  <si>
    <t>mittlere Entfernung von der Sonne</t>
  </si>
  <si>
    <t>Radius des Himmelskörpers</t>
  </si>
  <si>
    <t>Anteil der empfangenen Sonnenenergie, die zurück gestrahlt wird (Albedo)</t>
  </si>
  <si>
    <t>Anteil Absorption aufgrund der herrschenden Temperatur emittierten Strahlung in der Atmosphäre</t>
  </si>
  <si>
    <t xml:space="preserve">Astronomisch bestimmter Wert der Temperatur laut Lexikon </t>
  </si>
  <si>
    <t>Solare Leistung der Sonne pro m² der Planetenoberfläche</t>
  </si>
  <si>
    <t>Rückstrahlung aufgrund des Albedo</t>
  </si>
  <si>
    <t>Absorbierte Wärmemenge (Treibhauseffekt)</t>
  </si>
  <si>
    <t xml:space="preserve">Effektive Einstrahlung der Sonne nach Abzug der Wärmeverluste </t>
  </si>
  <si>
    <t>Strahlungstemperatur für einen m² mit orthogonaler Einstrahlung</t>
  </si>
  <si>
    <t>Merkur</t>
  </si>
  <si>
    <t>Venus</t>
  </si>
  <si>
    <t>Erde</t>
  </si>
  <si>
    <t>Mond, helle Seite</t>
  </si>
  <si>
    <t>Mars</t>
  </si>
  <si>
    <t>Konstanten</t>
  </si>
  <si>
    <t>Erdbeschleunigung</t>
  </si>
  <si>
    <t xml:space="preserve">Primärenergieverbrauch im Jahr 2017 </t>
  </si>
  <si>
    <t>Plancksches Wirkungsquantum</t>
  </si>
  <si>
    <t>Primärenergieverbrauch pro  Sekunde</t>
  </si>
  <si>
    <t>Lichtgeschwindigkeit</t>
  </si>
  <si>
    <t xml:space="preserve">Primärenergieverbrauch pro  Sekunde und m² Abstrahlfläche </t>
  </si>
  <si>
    <t>Boltzmanns Konstante</t>
  </si>
  <si>
    <t>Sonnenenergie pro  Sekunde und m² Abstrahlfläche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</si>
</sst>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E+00"/>
    <numFmt numFmtId="166" formatCode="#.0"/>
  </numFmts>
  <fonts count="6">
    <font>
      <sz val="10"/>
      <name val="Arial"/>
      <family val="2"/>
    </font>
    <font>
      <b/>
      <sz val="15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Alignment="1">
      <alignment readingOrder="1"/>
    </xf>
    <xf numFmtId="164" fontId="1" fillId="0" borderId="0" xfId="0" applyFont="1" applyAlignment="1">
      <alignment readingOrder="1"/>
    </xf>
    <xf numFmtId="165" fontId="0" fillId="0" borderId="0" xfId="0" applyNumberFormat="1" applyAlignment="1">
      <alignment/>
    </xf>
    <xf numFmtId="164" fontId="2" fillId="0" borderId="0" xfId="0" applyFont="1" applyAlignment="1">
      <alignment wrapText="1" readingOrder="1"/>
    </xf>
    <xf numFmtId="165" fontId="0" fillId="0" borderId="0" xfId="0" applyNumberFormat="1" applyFont="1" applyAlignment="1">
      <alignment readingOrder="1"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3" fillId="0" borderId="0" xfId="0" applyFont="1" applyAlignment="1">
      <alignment wrapText="1" readingOrder="1"/>
    </xf>
    <xf numFmtId="165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F1">
      <selection activeCell="L5" sqref="L5"/>
    </sheetView>
  </sheetViews>
  <sheetFormatPr defaultColWidth="10.28125" defaultRowHeight="12.75"/>
  <cols>
    <col min="1" max="1" width="36.57421875" style="1" customWidth="1"/>
    <col min="2" max="2" width="27.7109375" style="0" customWidth="1"/>
    <col min="3" max="3" width="18.421875" style="0" customWidth="1"/>
    <col min="4" max="4" width="21.00390625" style="0" customWidth="1"/>
    <col min="5" max="5" width="34.00390625" style="0" customWidth="1"/>
    <col min="6" max="6" width="18.140625" style="0" customWidth="1"/>
    <col min="7" max="7" width="21.421875" style="0" customWidth="1"/>
    <col min="8" max="8" width="11.57421875" style="0" customWidth="1"/>
    <col min="9" max="9" width="18.00390625" style="0" customWidth="1"/>
    <col min="10" max="10" width="16.421875" style="0" customWidth="1"/>
    <col min="11" max="11" width="16.57421875" style="0" customWidth="1"/>
    <col min="12" max="12" width="11.57421875" style="0" customWidth="1"/>
    <col min="13" max="13" width="30.57421875" style="0" customWidth="1"/>
    <col min="14" max="16384" width="11.57421875" style="0" customWidth="1"/>
  </cols>
  <sheetData>
    <row r="1" ht="18">
      <c r="A1" s="2" t="s">
        <v>0</v>
      </c>
    </row>
    <row r="3" spans="3:12" ht="12.75">
      <c r="C3" s="3"/>
      <c r="K3" t="s">
        <v>1</v>
      </c>
      <c r="L3" s="3">
        <v>5.6700000000000005E-08</v>
      </c>
    </row>
    <row r="5" spans="1:11" s="4" customFormat="1" ht="80.2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</row>
    <row r="6" spans="1:11" ht="12.75">
      <c r="A6" s="5" t="s">
        <v>13</v>
      </c>
      <c r="B6" s="3">
        <v>57900000000</v>
      </c>
      <c r="C6" s="3">
        <v>2400000</v>
      </c>
      <c r="D6" s="3">
        <v>0.06</v>
      </c>
      <c r="E6" s="3">
        <v>0</v>
      </c>
      <c r="F6" s="3">
        <v>340</v>
      </c>
      <c r="G6" s="3">
        <f aca="true" t="shared" si="0" ref="G6:G7">$G$8*POWER($B$8/B6,2)</f>
        <v>9145.9037528226</v>
      </c>
      <c r="H6">
        <f aca="true" t="shared" si="1" ref="H6:H10">G6*D6</f>
        <v>548.754225169356</v>
      </c>
      <c r="I6">
        <f aca="true" t="shared" si="2" ref="I6:I10">(1-E6)*H6</f>
        <v>548.754225169356</v>
      </c>
      <c r="J6">
        <f>G6-H6</f>
        <v>8597.149527653244</v>
      </c>
      <c r="K6" s="6">
        <f aca="true" t="shared" si="3" ref="K6:K7">POWER($J6/$L$3,0.25)-273</f>
        <v>351.011876355879</v>
      </c>
    </row>
    <row r="7" spans="1:11" ht="12.75">
      <c r="A7" s="5" t="s">
        <v>14</v>
      </c>
      <c r="B7" s="3">
        <v>108700000000</v>
      </c>
      <c r="C7" s="3">
        <v>5100000</v>
      </c>
      <c r="D7" s="3">
        <v>0.61</v>
      </c>
      <c r="E7" s="3">
        <v>1</v>
      </c>
      <c r="F7" s="3">
        <v>98</v>
      </c>
      <c r="G7" s="3">
        <f t="shared" si="0"/>
        <v>2594.924139005</v>
      </c>
      <c r="H7">
        <f t="shared" si="1"/>
        <v>1582.90372479305</v>
      </c>
      <c r="I7">
        <f t="shared" si="2"/>
        <v>0</v>
      </c>
      <c r="J7">
        <f aca="true" t="shared" si="4" ref="J7:J8">G7-H7-I7</f>
        <v>1012.0204142119501</v>
      </c>
      <c r="K7" s="6">
        <f t="shared" si="3"/>
        <v>92.5119274869896</v>
      </c>
    </row>
    <row r="8" spans="1:11" ht="12.75">
      <c r="A8" s="5" t="s">
        <v>15</v>
      </c>
      <c r="B8" s="3">
        <v>149600000000</v>
      </c>
      <c r="C8" s="3">
        <v>6378000</v>
      </c>
      <c r="D8" s="3">
        <v>0.34</v>
      </c>
      <c r="E8" s="3">
        <v>0.9025718352337521</v>
      </c>
      <c r="F8" s="3">
        <v>22</v>
      </c>
      <c r="G8" s="3">
        <f>1370</f>
        <v>1370</v>
      </c>
      <c r="H8">
        <f t="shared" si="1"/>
        <v>465.8</v>
      </c>
      <c r="I8">
        <f t="shared" si="2"/>
        <v>45.38203914811829</v>
      </c>
      <c r="J8">
        <f t="shared" si="4"/>
        <v>858.8179608518817</v>
      </c>
      <c r="K8" s="6">
        <f>POWER($J8/$L$3/2,0.25)-273</f>
        <v>21.9999999980147</v>
      </c>
    </row>
    <row r="9" spans="1:11" ht="12.75">
      <c r="A9" s="5" t="s">
        <v>16</v>
      </c>
      <c r="B9" s="3">
        <f>B8</f>
        <v>149600000000</v>
      </c>
      <c r="C9" s="3">
        <v>1740000</v>
      </c>
      <c r="D9" s="3">
        <v>0.07</v>
      </c>
      <c r="E9" s="3">
        <v>0</v>
      </c>
      <c r="F9" s="3">
        <f>130</f>
        <v>130</v>
      </c>
      <c r="G9" s="3">
        <f aca="true" t="shared" si="5" ref="G9:G10">$G$8*POWER($B$8/B9,2)</f>
        <v>1370</v>
      </c>
      <c r="H9">
        <f t="shared" si="1"/>
        <v>95.9</v>
      </c>
      <c r="I9">
        <f t="shared" si="2"/>
        <v>95.9</v>
      </c>
      <c r="J9">
        <f>G9-H9</f>
        <v>1274.1</v>
      </c>
      <c r="K9" s="6">
        <f>POWER($J9/$L$3,0.25)-273</f>
        <v>114.173045099421</v>
      </c>
    </row>
    <row r="10" spans="1:11" ht="12.75">
      <c r="A10" s="5" t="s">
        <v>17</v>
      </c>
      <c r="B10" s="3">
        <f>217800000000</f>
        <v>217800000000</v>
      </c>
      <c r="C10" s="3">
        <v>3430000</v>
      </c>
      <c r="D10" s="3">
        <v>0.15</v>
      </c>
      <c r="E10" s="3">
        <v>0.5157534440253211</v>
      </c>
      <c r="F10" s="3">
        <v>-15</v>
      </c>
      <c r="G10" s="3">
        <f t="shared" si="5"/>
        <v>646.350372410979</v>
      </c>
      <c r="H10">
        <f t="shared" si="1"/>
        <v>96.95255586164686</v>
      </c>
      <c r="I10">
        <f t="shared" si="2"/>
        <v>46.94894126894516</v>
      </c>
      <c r="J10">
        <f>G10-H10-I10</f>
        <v>502.448875280387</v>
      </c>
      <c r="K10" s="6">
        <f>POWER($J10/$L$3/2,0.25)-273</f>
        <v>-15.0000000007719</v>
      </c>
    </row>
    <row r="13" spans="10:11" ht="12.75">
      <c r="J13" s="3"/>
      <c r="K13" s="3"/>
    </row>
    <row r="14" spans="1:10" ht="12.75">
      <c r="A14"/>
      <c r="D14" t="s">
        <v>18</v>
      </c>
      <c r="J14" s="7"/>
    </row>
    <row r="15" spans="1:6" ht="15">
      <c r="A15" s="8"/>
      <c r="D15" t="s">
        <v>19</v>
      </c>
      <c r="F15">
        <v>9.81</v>
      </c>
    </row>
    <row r="16" spans="1:10" ht="27.75">
      <c r="A16" s="8" t="s">
        <v>20</v>
      </c>
      <c r="B16" s="3">
        <v>1.3552E+19</v>
      </c>
      <c r="D16" t="s">
        <v>21</v>
      </c>
      <c r="F16" s="3">
        <v>6.626E-34</v>
      </c>
      <c r="J16" s="3"/>
    </row>
    <row r="17" spans="1:10" ht="15">
      <c r="A17" s="8"/>
      <c r="B17" s="3"/>
      <c r="F17" s="3"/>
      <c r="J17" s="3"/>
    </row>
    <row r="18" spans="1:10" ht="27.75">
      <c r="A18" s="8" t="s">
        <v>22</v>
      </c>
      <c r="B18" s="9">
        <f>B16/365/24/3600</f>
        <v>429731100963.978</v>
      </c>
      <c r="D18" t="s">
        <v>23</v>
      </c>
      <c r="F18" s="3">
        <v>299000000</v>
      </c>
      <c r="J18" s="3"/>
    </row>
    <row r="19" spans="1:10" ht="15">
      <c r="A19" s="8"/>
      <c r="B19" s="10"/>
      <c r="F19" s="3"/>
      <c r="J19" s="3"/>
    </row>
    <row r="20" spans="1:10" ht="27.75">
      <c r="A20" s="8" t="s">
        <v>24</v>
      </c>
      <c r="B20" s="3">
        <f>B18/C8/C8/PI()</f>
        <v>0.0033626207109683404</v>
      </c>
      <c r="D20" t="s">
        <v>25</v>
      </c>
      <c r="F20" s="3">
        <v>1.38E-23</v>
      </c>
      <c r="J20" s="3"/>
    </row>
    <row r="21" spans="1:10" ht="15">
      <c r="A21" s="8"/>
      <c r="B21" s="3"/>
      <c r="F21" s="3"/>
      <c r="J21" s="3"/>
    </row>
    <row r="22" spans="1:10" ht="27.75">
      <c r="A22" s="8" t="s">
        <v>26</v>
      </c>
      <c r="B22" s="3">
        <f>G8</f>
        <v>1370</v>
      </c>
      <c r="J22" s="3"/>
    </row>
    <row r="23" ht="15"/>
    <row r="24" ht="15"/>
    <row r="25" ht="15"/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2019-09-19T11:02:10Z</dcterms:created>
  <dcterms:modified xsi:type="dcterms:W3CDTF">2019-11-06T19:00:42Z</dcterms:modified>
  <cp:category/>
  <cp:version/>
  <cp:contentType/>
  <cp:contentStatus/>
  <cp:revision>21</cp:revision>
</cp:coreProperties>
</file>